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xwellsin-my.sharepoint.com/personal/cs_maxwells_in/Documents/Desktop/SK/"/>
    </mc:Choice>
  </mc:AlternateContent>
  <xr:revisionPtr revIDLastSave="7" documentId="13_ncr:1_{C5732E38-DCDA-4A14-8AC4-402656BA2498}" xr6:coauthVersionLast="47" xr6:coauthVersionMax="47" xr10:uidLastSave="{64D6C552-1929-4684-92E3-18D9C2C1E3BE}"/>
  <bookViews>
    <workbookView xWindow="-110" yWindow="-110" windowWidth="19420" windowHeight="11500" tabRatio="500" firstSheet="1" activeTab="1" xr2:uid="{00000000-000D-0000-FFFF-FFFF00000000}"/>
  </bookViews>
  <sheets>
    <sheet name="Threshold Reference" sheetId="1" r:id="rId1"/>
    <sheet name="Co." sheetId="2" r:id="rId2"/>
  </sheets>
  <definedNames>
    <definedName name="_xlnm._FilterDatabase" localSheetId="1" hidden="1">'Co.'!$A$15:$F$15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0" i="2" l="1"/>
  <c r="E32" i="2"/>
  <c r="E31" i="2"/>
  <c r="E30" i="2"/>
  <c r="E29" i="2"/>
  <c r="E28" i="2"/>
  <c r="E25" i="2"/>
  <c r="E23" i="2"/>
  <c r="E22" i="2"/>
  <c r="E21" i="2"/>
  <c r="E19" i="2"/>
  <c r="E18" i="2"/>
  <c r="E17" i="2"/>
  <c r="E16" i="2"/>
  <c r="E24" i="2" l="1"/>
  <c r="E26" i="2"/>
  <c r="E27" i="2"/>
</calcChain>
</file>

<file path=xl/sharedStrings.xml><?xml version="1.0" encoding="utf-8"?>
<sst xmlns="http://schemas.openxmlformats.org/spreadsheetml/2006/main" count="239" uniqueCount="164">
  <si>
    <t>All monetary values in ₹ Crores  |  PUC = Paid-up Capital  |  TO = Turnover  |  NW = Net Worth  |  NP = Net Profit  |  O/s = Outstanding</t>
  </si>
  <si>
    <t>Compliance / Provision</t>
  </si>
  <si>
    <t>Section</t>
  </si>
  <si>
    <t>Listed Co.</t>
  </si>
  <si>
    <t>Unlisted Public</t>
  </si>
  <si>
    <t>Private Co.</t>
  </si>
  <si>
    <t>Small Co.</t>
  </si>
  <si>
    <t>Section 8</t>
  </si>
  <si>
    <t>Threshold (Key Limits)</t>
  </si>
  <si>
    <t>Remarks</t>
  </si>
  <si>
    <t>Small Company</t>
  </si>
  <si>
    <t>2(85)</t>
  </si>
  <si>
    <t>✘</t>
  </si>
  <si>
    <t>If PUC ≤ 4 &amp; TO ≤ 40</t>
  </si>
  <si>
    <t>YES if both ≤ limits</t>
  </si>
  <si>
    <t>✘ (excluded)</t>
  </si>
  <si>
    <t>PUC ≤ ₹4 Cr  AND  TO ≤ ₹40 Cr</t>
  </si>
  <si>
    <t>Holding/Subsidiary/Sec.8 excluded</t>
  </si>
  <si>
    <t>Annual Return Form (MGT-7/7A/8)</t>
  </si>
  <si>
    <t>92(2) R.11</t>
  </si>
  <si>
    <t>MGT-7+8</t>
  </si>
  <si>
    <t>MGT-7; +8 if PUC≥10 or TO≥50</t>
  </si>
  <si>
    <t>MGT-7; +8 if ≥limits</t>
  </si>
  <si>
    <t>MGT-7A</t>
  </si>
  <si>
    <t>MGT-7</t>
  </si>
  <si>
    <t>MGT-8: PUC ≥ ₹10 Cr  OR  TO ≥ ₹50 Cr</t>
  </si>
  <si>
    <t>Small Co./OPC → simplified MGT-7A</t>
  </si>
  <si>
    <t>Formal Annual Evaluation</t>
  </si>
  <si>
    <t>134(3)(p) R.8(4)</t>
  </si>
  <si>
    <t>All</t>
  </si>
  <si>
    <t>PUC ≥ 25 Cr</t>
  </si>
  <si>
    <t>Exempt</t>
  </si>
  <si>
    <t>Unlisted Public: PUC ≥ ₹25 Cr</t>
  </si>
  <si>
    <t>MCA Exemption Notification 2015</t>
  </si>
  <si>
    <t>Corporate Social Responsibility</t>
  </si>
  <si>
    <t>If ≥ limits</t>
  </si>
  <si>
    <t>TO ≥ ₹1,000 Cr  OR  NW ≥ ₹500 Cr  OR  NP ≥ ₹5 Cr</t>
  </si>
  <si>
    <t>3-year average Net Profit</t>
  </si>
  <si>
    <t>XBRL Filing</t>
  </si>
  <si>
    <t>137 R.3</t>
  </si>
  <si>
    <t>PUC ≥ 5 or TO ≥ 100</t>
  </si>
  <si>
    <t>PUC ≥ ₹5 Cr  OR  TO ≥ ₹100 Cr</t>
  </si>
  <si>
    <t>Also if FS prepared under Ind AS</t>
  </si>
  <si>
    <t>Internal Auditor</t>
  </si>
  <si>
    <t>138 R.13</t>
  </si>
  <si>
    <t>PUC≥50 / TO≥200 / Loans≥100 / Dep≥25</t>
  </si>
  <si>
    <t>TO≥200 or Loans≥100</t>
  </si>
  <si>
    <t>Unlisted Public: PUC≥50 OR TO≥200 OR Loans≥100 OR Dep≥25</t>
  </si>
  <si>
    <t>Private: TO≥200 OR Loans≥100</t>
  </si>
  <si>
    <t>Rotation of Statutory Auditors</t>
  </si>
  <si>
    <t>139(2)</t>
  </si>
  <si>
    <t>PUC≥10 or Borrow≥50 or Dep≥50</t>
  </si>
  <si>
    <t>PUC≥50 or Borrow≥50 or Dep≥50</t>
  </si>
  <si>
    <t>Borrow≥50 or Dep≥50</t>
  </si>
  <si>
    <t>Unlisted Pub: PUC≥10 | Pvt: PUC≥50 | All: Borrow/Dep≥50</t>
  </si>
  <si>
    <t>Mandatory rotation after term</t>
  </si>
  <si>
    <t>Women Director</t>
  </si>
  <si>
    <t>149(1)(b) R.3</t>
  </si>
  <si>
    <t>PUC ≥ 100 or TO ≥ 300</t>
  </si>
  <si>
    <t>Public: PUC ≥ ₹100 Cr  OR  TO ≥ ₹300 Cr</t>
  </si>
  <si>
    <t>Sec 8 exempt via MCA Notification</t>
  </si>
  <si>
    <t>Independent Director</t>
  </si>
  <si>
    <t>149(4) R.4</t>
  </si>
  <si>
    <t>PUC≥10 or TO≥100 or Loans/Dep≥50</t>
  </si>
  <si>
    <t>Public: PUC≥10 OR TO≥100 OR O/s Loans/Dep≥50</t>
  </si>
  <si>
    <t>Vigil Mechanism (Whistle Blower)</t>
  </si>
  <si>
    <t>177(9) R.7</t>
  </si>
  <si>
    <t>Borrow &gt; 50 or Dep &gt; 0</t>
  </si>
  <si>
    <t>Borrow &gt; 50</t>
  </si>
  <si>
    <t>Borrowings &gt; ₹50 Cr  OR  Accepting Public Deposits</t>
  </si>
  <si>
    <t>Audit Committee</t>
  </si>
  <si>
    <t>177(1) R.6</t>
  </si>
  <si>
    <t>Nomination &amp; Remuneration Comm.</t>
  </si>
  <si>
    <t>178(1)</t>
  </si>
  <si>
    <t>Stakeholders Relationship Comm.</t>
  </si>
  <si>
    <t>178(5)</t>
  </si>
  <si>
    <t>&gt; 1000 SH</t>
  </si>
  <si>
    <t>More than 1,000 Security Holders</t>
  </si>
  <si>
    <t>SH = Security Holders</t>
  </si>
  <si>
    <t>Appointment of KMP (MD/CS/CFO)</t>
  </si>
  <si>
    <t>203 R.8</t>
  </si>
  <si>
    <t>PUC ≥ 10 Cr</t>
  </si>
  <si>
    <t>Exempt (CS only ≥10)</t>
  </si>
  <si>
    <t>CS only ≥10</t>
  </si>
  <si>
    <t>Public: PUC ≥ ₹10 Cr | Private/Sec8: CS if PUC ≥ ₹10 Cr</t>
  </si>
  <si>
    <t>Sec 8 cannot appoint MD/Manager</t>
  </si>
  <si>
    <t>Secretarial Audit</t>
  </si>
  <si>
    <t>204 R.9</t>
  </si>
  <si>
    <t>PUC≥50 or TO≥250 or Loans≥100</t>
  </si>
  <si>
    <t>Loans≥100</t>
  </si>
  <si>
    <t>Public: PUC≥50 OR TO≥250 OR Loans≥100 | All: Loans≥100</t>
  </si>
  <si>
    <t>Cost Audit</t>
  </si>
  <si>
    <t>148 R.4</t>
  </si>
  <si>
    <t>TO≥100 Mfg</t>
  </si>
  <si>
    <t>TO ≥ ₹100 Cr — Manufacturing companies only</t>
  </si>
  <si>
    <t>Specific regulated products</t>
  </si>
  <si>
    <t>Acceptance of Public Deposits</t>
  </si>
  <si>
    <t>76 CG Rules</t>
  </si>
  <si>
    <t>N/A</t>
  </si>
  <si>
    <t>NW≥100 &amp; TO≥500</t>
  </si>
  <si>
    <t>NOT allowed</t>
  </si>
  <si>
    <t>Public Co.: NW ≥ ₹100 Cr  AND  TO ≥ ₹500 Cr</t>
  </si>
  <si>
    <t>Special Resolution required</t>
  </si>
  <si>
    <t>Unlisted Public Company   |   Compliance Applicability Tracker   |   As on 31.03.2026</t>
  </si>
  <si>
    <t>Paid Up Share Capital  (PUC)</t>
  </si>
  <si>
    <t>₹ Crores</t>
  </si>
  <si>
    <t>Turnover  (TO)</t>
  </si>
  <si>
    <t>Net Worth  (NW)</t>
  </si>
  <si>
    <t>Net Profit — 3-yr avg  (NP)</t>
  </si>
  <si>
    <t>Outstanding Loans / Borrowings</t>
  </si>
  <si>
    <t>Outstanding Deposits  (from public / members)</t>
  </si>
  <si>
    <t>Number of Security Holders</t>
  </si>
  <si>
    <t>Count</t>
  </si>
  <si>
    <t>Engaged in Manufacturing?</t>
  </si>
  <si>
    <t>Type  YES  or  NO</t>
  </si>
  <si>
    <t>Small Company
(Classification)</t>
  </si>
  <si>
    <t>NOT applicable — Public Companies (listed or unlisted) are expressly excluded from Small Company definition</t>
  </si>
  <si>
    <t>Annual Return — Form Type
(MGT-7 / MGT-8)</t>
  </si>
  <si>
    <t>92(2)
&amp; Rule 11</t>
  </si>
  <si>
    <t>All public companies file MGT-7.  MGT-8 (PCS Certification) mandatory if  PUC ≥ ₹10 Cr  OR  TO ≥ ₹50 Cr</t>
  </si>
  <si>
    <t>Formal Annual Evaluation
(Board &amp; Directors)</t>
  </si>
  <si>
    <t>134(3)(p)
&amp; Rule 8(4)</t>
  </si>
  <si>
    <t>Unlisted Public Co.:  PUC ≥ ₹25 Cr</t>
  </si>
  <si>
    <t>Corporate Social
Responsibility (CSR)</t>
  </si>
  <si>
    <t>TO ≥ ₹1,000 Cr   OR   NW ≥ ₹500 Cr   OR   Net Profit ≥ ₹5 Cr  (any one condition)</t>
  </si>
  <si>
    <t>137
&amp; Rule 3</t>
  </si>
  <si>
    <t>Public Co.:  PUC ≥ ₹5 Cr   OR   TO ≥ ₹100 Cr</t>
  </si>
  <si>
    <t>Internal Auditor
Appointment</t>
  </si>
  <si>
    <t>138
&amp; Rule 13</t>
  </si>
  <si>
    <t>Unlisted Public Co.:  PUC ≥ ₹50 Cr   OR   TO ≥ ₹200 Cr   OR   O/s Loans ≥ ₹100 Cr   OR   O/s Deposits ≥ ₹25 Cr</t>
  </si>
  <si>
    <t>Rotation of Statutory
Auditors</t>
  </si>
  <si>
    <t>Unlisted Public Co.:  PUC ≥ ₹10 Cr   OR   O/s Borrowings ≥ ₹50 Cr   OR   Public Deposits ≥ ₹50 Cr</t>
  </si>
  <si>
    <t>Women Director
on Board</t>
  </si>
  <si>
    <t>149(1)(b)
&amp; Rule 3</t>
  </si>
  <si>
    <t>Public Co.:  PUC ≥ ₹100 Cr   OR   TO ≥ ₹300 Cr</t>
  </si>
  <si>
    <t>Independent Director(s)
on Board</t>
  </si>
  <si>
    <t>149(4)
&amp; Rule 4</t>
  </si>
  <si>
    <t>Public Co.:  PUC ≥ ₹10 Cr   OR   TO ≥ ₹100 Cr   OR   O/s Loans/Deposits ≥ ₹50 Cr</t>
  </si>
  <si>
    <t>Vigil Mechanism
(Whistle Blower Policy)</t>
  </si>
  <si>
    <t>177(9)
&amp; Rule 7</t>
  </si>
  <si>
    <t>Borrowings from Banks/PFI  &gt; ₹50 Cr   OR   Company accepts Public Deposits (any amount)</t>
  </si>
  <si>
    <t>177(1)
&amp; Rule 6</t>
  </si>
  <si>
    <t>Nomination &amp; Remuneration
Committee (NRC)</t>
  </si>
  <si>
    <t>Stakeholders Relationship
Committee (SRC)</t>
  </si>
  <si>
    <t>Any company:  Security Holders  &gt; 1,000</t>
  </si>
  <si>
    <t>Appointment of KMP
(MD / WTD / Manager / CS / CFO)</t>
  </si>
  <si>
    <t>203
&amp; Rule 8</t>
  </si>
  <si>
    <t>Public Co.:  PUC ≥ ₹10 Cr  →  Whole-time MD/Manager + CS + CFO mandatory</t>
  </si>
  <si>
    <t>204
&amp; Rule 9</t>
  </si>
  <si>
    <t>Public Co.:  PUC ≥ ₹50 Cr   OR   TO ≥ ₹250 Cr   OR   O/s Loans ≥ ₹100 Cr</t>
  </si>
  <si>
    <t>Cost Audit
(Cost Auditor Appointment)</t>
  </si>
  <si>
    <t>148
&amp; Rule 4</t>
  </si>
  <si>
    <t>TO ≥ ₹100 Cr  AND  company engaged in regulated manufacturing products  (enter YES in Row 12)</t>
  </si>
  <si>
    <t>Acceptance of Public Deposits
(Eligibility — Sec 76)</t>
  </si>
  <si>
    <t>76
&amp; CG Rules</t>
  </si>
  <si>
    <t>Public Co. ELIGIBLE if:  NW ≥ ₹100 Cr   AND   TO ≥ ₹500 Cr  (Special Resolution in GM required)</t>
  </si>
  <si>
    <t xml:space="preserve">  ▶  STEP 1 - Actual Financial Figures (₹ Crores) as on 31.03.2026</t>
  </si>
  <si>
    <t>Status</t>
  </si>
  <si>
    <t>Sr. No.</t>
  </si>
  <si>
    <t>Threshold trigger condition (Companies Act, 2013)</t>
  </si>
  <si>
    <t xml:space="preserve">  ▶  STEP 2 - Compliance applicability  (auto-calculates based on figures above)</t>
  </si>
  <si>
    <t>THRESHOLD LIMITS UNDER COMPANIES ACT, 2013.</t>
  </si>
  <si>
    <t>-</t>
  </si>
  <si>
    <t xml:space="preserve">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</si>
</sst>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"/>
    </font>
    <font>
      <b/>
      <sz val="14"/>
      <color rgb="FFFFFFFF"/>
      <name val="Times New Roman"/>
      <family val="1"/>
    </font>
    <font>
      <sz val="11"/>
      <color theme="1"/>
      <name val="Times New Roman"/>
      <family val="1"/>
    </font>
    <font>
      <b/>
      <sz val="10"/>
      <color rgb="FFFFFFFF"/>
      <name val="Times New Roman"/>
      <family val="1"/>
    </font>
    <font>
      <b/>
      <sz val="10"/>
      <color rgb="FF1F3864"/>
      <name val="Times New Roman"/>
      <family val="1"/>
    </font>
    <font>
      <b/>
      <sz val="13"/>
      <color rgb="FFFFFFFF"/>
      <name val="Times New Roman"/>
      <family val="1"/>
    </font>
    <font>
      <i/>
      <sz val="10"/>
      <color rgb="FFFFFFFF"/>
      <name val="Times New Roman"/>
      <family val="1"/>
    </font>
    <font>
      <sz val="10"/>
      <color theme="1"/>
      <name val="Calibri"/>
      <family val="2"/>
      <charset val="1"/>
    </font>
    <font>
      <b/>
      <sz val="10"/>
      <color rgb="FF2E75B6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FF"/>
      <name val="Times New Roman"/>
      <family val="1"/>
    </font>
    <font>
      <i/>
      <sz val="10"/>
      <color rgb="FF595959"/>
      <name val="Times New Roman"/>
      <family val="1"/>
    </font>
    <font>
      <b/>
      <sz val="10"/>
      <name val="Times New Roman"/>
      <family val="1"/>
    </font>
    <font>
      <i/>
      <sz val="10"/>
      <color rgb="FF404040"/>
      <name val="Times New Roman"/>
      <family val="1"/>
    </font>
    <font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2E75B6"/>
        <bgColor rgb="FF0066CC"/>
      </patternFill>
    </fill>
    <fill>
      <patternFill patternType="solid">
        <fgColor rgb="FFDEEAF1"/>
        <bgColor rgb="FFEBEBEB"/>
      </patternFill>
    </fill>
    <fill>
      <patternFill patternType="solid">
        <fgColor rgb="FFFFFFFF"/>
        <bgColor rgb="FFF5F8FF"/>
      </patternFill>
    </fill>
    <fill>
      <patternFill patternType="solid">
        <fgColor rgb="FFF5F8FF"/>
        <bgColor rgb="FFF2F2F2"/>
      </patternFill>
    </fill>
    <fill>
      <patternFill patternType="solid">
        <fgColor rgb="FFF2F2F2"/>
        <bgColor rgb="FFF5F8FF"/>
      </patternFill>
    </fill>
    <fill>
      <patternFill patternType="solid">
        <fgColor rgb="FFFFF2CC"/>
        <bgColor rgb="FFFFFACD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2" fontId="11" fillId="8" borderId="3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ont>
        <b/>
        <sz val="9"/>
        <color rgb="FF595959"/>
        <name val="Arial"/>
        <charset val="1"/>
      </font>
      <fill>
        <patternFill>
          <bgColor rgb="FFEBEBEB"/>
        </patternFill>
      </fill>
    </dxf>
    <dxf>
      <font>
        <b/>
        <sz val="9"/>
        <color rgb="FF9C0006"/>
        <name val="Arial"/>
        <charset val="1"/>
      </font>
      <fill>
        <patternFill>
          <bgColor rgb="FFFFDEDE"/>
        </patternFill>
      </fill>
    </dxf>
    <dxf>
      <font>
        <b/>
        <sz val="9"/>
        <color rgb="FF276221"/>
        <name val="Arial"/>
        <charset val="1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276221"/>
      <rgbColor rgb="FF000080"/>
      <rgbColor rgb="FF808000"/>
      <rgbColor rgb="FF800080"/>
      <rgbColor rgb="FF008080"/>
      <rgbColor rgb="FFD9E1F2"/>
      <rgbColor rgb="FF7F7F7F"/>
      <rgbColor rgb="FF9999FF"/>
      <rgbColor rgb="FF993366"/>
      <rgbColor rgb="FFFFFACD"/>
      <rgbColor rgb="FFDEEAF1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8FF"/>
      <rgbColor rgb="FFC6EFCE"/>
      <rgbColor rgb="FFFFF2CC"/>
      <rgbColor rgb="FFEBEBEB"/>
      <rgbColor rgb="FFF2F2F2"/>
      <rgbColor rgb="FFCC99FF"/>
      <rgbColor rgb="FFFFDEDE"/>
      <rgbColor rgb="FF2E75B6"/>
      <rgbColor rgb="FF33CCCC"/>
      <rgbColor rgb="FF99CC00"/>
      <rgbColor rgb="FFFFCC00"/>
      <rgbColor rgb="FFFF9900"/>
      <rgbColor rgb="FFFF7F00"/>
      <rgbColor rgb="FF595959"/>
      <rgbColor rgb="FF70AD47"/>
      <rgbColor rgb="FF1F3864"/>
      <rgbColor rgb="FF339966"/>
      <rgbColor rgb="FF003300"/>
      <rgbColor rgb="FF333300"/>
      <rgbColor rgb="FF7F3F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zoomScaleNormal="100" workbookViewId="0">
      <selection activeCell="G27" sqref="G27"/>
    </sheetView>
  </sheetViews>
  <sheetFormatPr defaultColWidth="8.7265625" defaultRowHeight="15" customHeight="1" x14ac:dyDescent="0.35"/>
  <cols>
    <col min="1" max="1" width="3.54296875" style="2" bestFit="1" customWidth="1"/>
    <col min="2" max="2" width="25.54296875" style="2" bestFit="1" customWidth="1"/>
    <col min="3" max="3" width="12.54296875" style="2" bestFit="1" customWidth="1"/>
    <col min="4" max="4" width="8.81640625" style="2" bestFit="1" customWidth="1"/>
    <col min="5" max="6" width="17.81640625" style="2" bestFit="1" customWidth="1"/>
    <col min="7" max="7" width="15.54296875" style="2" bestFit="1" customWidth="1"/>
    <col min="8" max="8" width="10.81640625" style="2" bestFit="1" customWidth="1"/>
    <col min="9" max="9" width="28.26953125" style="2" bestFit="1" customWidth="1"/>
    <col min="10" max="10" width="19.81640625" style="2" bestFit="1" customWidth="1"/>
    <col min="11" max="16384" width="8.7265625" style="2"/>
  </cols>
  <sheetData>
    <row r="1" spans="1:10" ht="33.75" customHeight="1" x14ac:dyDescent="0.35">
      <c r="A1" s="26" t="s">
        <v>161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" customHeight="1" x14ac:dyDescent="0.3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6" customHeigh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0" customHeight="1" x14ac:dyDescent="0.35">
      <c r="A4" s="1" t="s">
        <v>158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ht="36" customHeight="1" x14ac:dyDescent="0.35">
      <c r="A5" s="5">
        <v>1</v>
      </c>
      <c r="B5" s="6" t="s">
        <v>10</v>
      </c>
      <c r="C5" s="6" t="s">
        <v>11</v>
      </c>
      <c r="D5" s="6" t="s">
        <v>12</v>
      </c>
      <c r="E5" s="6" t="s">
        <v>12</v>
      </c>
      <c r="F5" s="6" t="s">
        <v>13</v>
      </c>
      <c r="G5" s="6" t="s">
        <v>14</v>
      </c>
      <c r="H5" s="6" t="s">
        <v>15</v>
      </c>
      <c r="I5" s="6" t="s">
        <v>16</v>
      </c>
      <c r="J5" s="6" t="s">
        <v>17</v>
      </c>
    </row>
    <row r="6" spans="1:10" ht="36" customHeight="1" x14ac:dyDescent="0.35">
      <c r="A6" s="5">
        <v>2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  <c r="G6" s="7" t="s">
        <v>23</v>
      </c>
      <c r="H6" s="7" t="s">
        <v>24</v>
      </c>
      <c r="I6" s="7" t="s">
        <v>25</v>
      </c>
      <c r="J6" s="7" t="s">
        <v>26</v>
      </c>
    </row>
    <row r="7" spans="1:10" ht="36" customHeight="1" x14ac:dyDescent="0.35">
      <c r="A7" s="5">
        <v>3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31</v>
      </c>
      <c r="H7" s="6" t="s">
        <v>31</v>
      </c>
      <c r="I7" s="6" t="s">
        <v>32</v>
      </c>
      <c r="J7" s="6" t="s">
        <v>33</v>
      </c>
    </row>
    <row r="8" spans="1:10" ht="36" customHeight="1" x14ac:dyDescent="0.35">
      <c r="A8" s="5">
        <v>4</v>
      </c>
      <c r="B8" s="7" t="s">
        <v>34</v>
      </c>
      <c r="C8" s="7">
        <v>135</v>
      </c>
      <c r="D8" s="7" t="s">
        <v>35</v>
      </c>
      <c r="E8" s="7" t="s">
        <v>35</v>
      </c>
      <c r="F8" s="7" t="s">
        <v>35</v>
      </c>
      <c r="G8" s="7" t="s">
        <v>35</v>
      </c>
      <c r="H8" s="7" t="s">
        <v>35</v>
      </c>
      <c r="I8" s="7" t="s">
        <v>36</v>
      </c>
      <c r="J8" s="7" t="s">
        <v>37</v>
      </c>
    </row>
    <row r="9" spans="1:10" ht="36" customHeight="1" x14ac:dyDescent="0.35">
      <c r="A9" s="5">
        <v>5</v>
      </c>
      <c r="B9" s="6" t="s">
        <v>38</v>
      </c>
      <c r="C9" s="6" t="s">
        <v>39</v>
      </c>
      <c r="D9" s="6" t="s">
        <v>29</v>
      </c>
      <c r="E9" s="6" t="s">
        <v>40</v>
      </c>
      <c r="F9" s="6" t="s">
        <v>40</v>
      </c>
      <c r="G9" s="6" t="s">
        <v>35</v>
      </c>
      <c r="H9" s="6" t="s">
        <v>35</v>
      </c>
      <c r="I9" s="6" t="s">
        <v>41</v>
      </c>
      <c r="J9" s="6" t="s">
        <v>42</v>
      </c>
    </row>
    <row r="10" spans="1:10" ht="36" customHeight="1" x14ac:dyDescent="0.35">
      <c r="A10" s="5">
        <v>6</v>
      </c>
      <c r="B10" s="7" t="s">
        <v>43</v>
      </c>
      <c r="C10" s="7" t="s">
        <v>44</v>
      </c>
      <c r="D10" s="7" t="s">
        <v>29</v>
      </c>
      <c r="E10" s="7" t="s">
        <v>45</v>
      </c>
      <c r="F10" s="7" t="s">
        <v>46</v>
      </c>
      <c r="G10" s="7" t="s">
        <v>35</v>
      </c>
      <c r="H10" s="7" t="s">
        <v>35</v>
      </c>
      <c r="I10" s="7" t="s">
        <v>47</v>
      </c>
      <c r="J10" s="7" t="s">
        <v>48</v>
      </c>
    </row>
    <row r="11" spans="1:10" ht="36" customHeight="1" x14ac:dyDescent="0.35">
      <c r="A11" s="5">
        <v>7</v>
      </c>
      <c r="B11" s="6" t="s">
        <v>49</v>
      </c>
      <c r="C11" s="6" t="s">
        <v>50</v>
      </c>
      <c r="D11" s="6" t="s">
        <v>29</v>
      </c>
      <c r="E11" s="6" t="s">
        <v>51</v>
      </c>
      <c r="F11" s="6" t="s">
        <v>52</v>
      </c>
      <c r="G11" s="6" t="s">
        <v>53</v>
      </c>
      <c r="H11" s="6" t="s">
        <v>53</v>
      </c>
      <c r="I11" s="6" t="s">
        <v>54</v>
      </c>
      <c r="J11" s="6" t="s">
        <v>55</v>
      </c>
    </row>
    <row r="12" spans="1:10" ht="36" customHeight="1" x14ac:dyDescent="0.35">
      <c r="A12" s="5">
        <v>8</v>
      </c>
      <c r="B12" s="7" t="s">
        <v>56</v>
      </c>
      <c r="C12" s="7" t="s">
        <v>57</v>
      </c>
      <c r="D12" s="7" t="s">
        <v>29</v>
      </c>
      <c r="E12" s="7" t="s">
        <v>58</v>
      </c>
      <c r="F12" s="7" t="s">
        <v>31</v>
      </c>
      <c r="G12" s="7" t="s">
        <v>31</v>
      </c>
      <c r="H12" s="7" t="s">
        <v>31</v>
      </c>
      <c r="I12" s="7" t="s">
        <v>59</v>
      </c>
      <c r="J12" s="7" t="s">
        <v>60</v>
      </c>
    </row>
    <row r="13" spans="1:10" ht="36" customHeight="1" x14ac:dyDescent="0.35">
      <c r="A13" s="5">
        <v>9</v>
      </c>
      <c r="B13" s="6" t="s">
        <v>61</v>
      </c>
      <c r="C13" s="6" t="s">
        <v>62</v>
      </c>
      <c r="D13" s="6" t="s">
        <v>29</v>
      </c>
      <c r="E13" s="6" t="s">
        <v>63</v>
      </c>
      <c r="F13" s="6" t="s">
        <v>31</v>
      </c>
      <c r="G13" s="6" t="s">
        <v>31</v>
      </c>
      <c r="H13" s="6" t="s">
        <v>31</v>
      </c>
      <c r="I13" s="6" t="s">
        <v>64</v>
      </c>
      <c r="J13" s="6" t="s">
        <v>60</v>
      </c>
    </row>
    <row r="14" spans="1:10" ht="36" customHeight="1" x14ac:dyDescent="0.35">
      <c r="A14" s="5">
        <v>10</v>
      </c>
      <c r="B14" s="7" t="s">
        <v>65</v>
      </c>
      <c r="C14" s="7" t="s">
        <v>66</v>
      </c>
      <c r="D14" s="7" t="s">
        <v>29</v>
      </c>
      <c r="E14" s="7" t="s">
        <v>67</v>
      </c>
      <c r="F14" s="7" t="s">
        <v>68</v>
      </c>
      <c r="G14" s="7" t="s">
        <v>68</v>
      </c>
      <c r="H14" s="7" t="s">
        <v>68</v>
      </c>
      <c r="I14" s="7" t="s">
        <v>69</v>
      </c>
      <c r="J14" s="7"/>
    </row>
    <row r="15" spans="1:10" ht="36" customHeight="1" x14ac:dyDescent="0.35">
      <c r="A15" s="5">
        <v>11</v>
      </c>
      <c r="B15" s="6" t="s">
        <v>70</v>
      </c>
      <c r="C15" s="6" t="s">
        <v>71</v>
      </c>
      <c r="D15" s="6" t="s">
        <v>29</v>
      </c>
      <c r="E15" s="6" t="s">
        <v>63</v>
      </c>
      <c r="F15" s="6" t="s">
        <v>31</v>
      </c>
      <c r="G15" s="6" t="s">
        <v>31</v>
      </c>
      <c r="H15" s="6" t="s">
        <v>31</v>
      </c>
      <c r="I15" s="6" t="s">
        <v>64</v>
      </c>
      <c r="J15" s="6" t="s">
        <v>60</v>
      </c>
    </row>
    <row r="16" spans="1:10" ht="36" customHeight="1" x14ac:dyDescent="0.35">
      <c r="A16" s="5">
        <v>12</v>
      </c>
      <c r="B16" s="7" t="s">
        <v>72</v>
      </c>
      <c r="C16" s="7" t="s">
        <v>73</v>
      </c>
      <c r="D16" s="7" t="s">
        <v>29</v>
      </c>
      <c r="E16" s="7" t="s">
        <v>63</v>
      </c>
      <c r="F16" s="7" t="s">
        <v>31</v>
      </c>
      <c r="G16" s="7" t="s">
        <v>31</v>
      </c>
      <c r="H16" s="7" t="s">
        <v>31</v>
      </c>
      <c r="I16" s="7" t="s">
        <v>64</v>
      </c>
      <c r="J16" s="7" t="s">
        <v>60</v>
      </c>
    </row>
    <row r="17" spans="1:10" ht="36" customHeight="1" x14ac:dyDescent="0.35">
      <c r="A17" s="5">
        <v>13</v>
      </c>
      <c r="B17" s="6" t="s">
        <v>74</v>
      </c>
      <c r="C17" s="6" t="s">
        <v>75</v>
      </c>
      <c r="D17" s="6" t="s">
        <v>76</v>
      </c>
      <c r="E17" s="6" t="s">
        <v>76</v>
      </c>
      <c r="F17" s="6" t="s">
        <v>76</v>
      </c>
      <c r="G17" s="6" t="s">
        <v>76</v>
      </c>
      <c r="H17" s="6" t="s">
        <v>76</v>
      </c>
      <c r="I17" s="6" t="s">
        <v>77</v>
      </c>
      <c r="J17" s="6" t="s">
        <v>78</v>
      </c>
    </row>
    <row r="18" spans="1:10" ht="36" customHeight="1" x14ac:dyDescent="0.35">
      <c r="A18" s="5">
        <v>14</v>
      </c>
      <c r="B18" s="7" t="s">
        <v>79</v>
      </c>
      <c r="C18" s="7" t="s">
        <v>80</v>
      </c>
      <c r="D18" s="7" t="s">
        <v>29</v>
      </c>
      <c r="E18" s="7" t="s">
        <v>81</v>
      </c>
      <c r="F18" s="7" t="s">
        <v>82</v>
      </c>
      <c r="G18" s="7" t="s">
        <v>82</v>
      </c>
      <c r="H18" s="7" t="s">
        <v>83</v>
      </c>
      <c r="I18" s="7" t="s">
        <v>84</v>
      </c>
      <c r="J18" s="7" t="s">
        <v>85</v>
      </c>
    </row>
    <row r="19" spans="1:10" ht="36" customHeight="1" x14ac:dyDescent="0.35">
      <c r="A19" s="5">
        <v>15</v>
      </c>
      <c r="B19" s="6" t="s">
        <v>86</v>
      </c>
      <c r="C19" s="6" t="s">
        <v>87</v>
      </c>
      <c r="D19" s="6" t="s">
        <v>29</v>
      </c>
      <c r="E19" s="6" t="s">
        <v>88</v>
      </c>
      <c r="F19" s="6" t="s">
        <v>89</v>
      </c>
      <c r="G19" s="6" t="s">
        <v>89</v>
      </c>
      <c r="H19" s="6" t="s">
        <v>89</v>
      </c>
      <c r="I19" s="6" t="s">
        <v>90</v>
      </c>
      <c r="J19" s="6"/>
    </row>
    <row r="20" spans="1:10" ht="36" customHeight="1" x14ac:dyDescent="0.35">
      <c r="A20" s="5">
        <v>16</v>
      </c>
      <c r="B20" s="7" t="s">
        <v>91</v>
      </c>
      <c r="C20" s="7" t="s">
        <v>92</v>
      </c>
      <c r="D20" s="7" t="s">
        <v>93</v>
      </c>
      <c r="E20" s="7" t="s">
        <v>93</v>
      </c>
      <c r="F20" s="7" t="s">
        <v>93</v>
      </c>
      <c r="G20" s="7" t="s">
        <v>93</v>
      </c>
      <c r="H20" s="7" t="s">
        <v>93</v>
      </c>
      <c r="I20" s="7" t="s">
        <v>94</v>
      </c>
      <c r="J20" s="7" t="s">
        <v>95</v>
      </c>
    </row>
    <row r="21" spans="1:10" ht="36" customHeight="1" x14ac:dyDescent="0.35">
      <c r="A21" s="5">
        <v>17</v>
      </c>
      <c r="B21" s="6" t="s">
        <v>96</v>
      </c>
      <c r="C21" s="6" t="s">
        <v>97</v>
      </c>
      <c r="D21" s="6" t="s">
        <v>98</v>
      </c>
      <c r="E21" s="6" t="s">
        <v>99</v>
      </c>
      <c r="F21" s="6" t="s">
        <v>100</v>
      </c>
      <c r="G21" s="6" t="s">
        <v>100</v>
      </c>
      <c r="H21" s="6" t="s">
        <v>100</v>
      </c>
      <c r="I21" s="6" t="s">
        <v>101</v>
      </c>
      <c r="J21" s="6" t="s">
        <v>102</v>
      </c>
    </row>
  </sheetData>
  <mergeCells count="2">
    <mergeCell ref="A1:J1"/>
    <mergeCell ref="A2:J2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864"/>
  </sheetPr>
  <dimension ref="A1:F34"/>
  <sheetViews>
    <sheetView showGridLines="0" tabSelected="1" zoomScaleNormal="100" workbookViewId="0">
      <selection activeCell="H22" sqref="H22"/>
    </sheetView>
  </sheetViews>
  <sheetFormatPr defaultColWidth="8.7265625" defaultRowHeight="15" customHeight="1" x14ac:dyDescent="0.35"/>
  <cols>
    <col min="1" max="1" width="3.54296875" style="3" bestFit="1" customWidth="1"/>
    <col min="2" max="2" width="28.7265625" style="3" bestFit="1" customWidth="1"/>
    <col min="3" max="3" width="9.54296875" style="3" bestFit="1" customWidth="1"/>
    <col min="4" max="4" width="52.1796875" style="3" bestFit="1" customWidth="1"/>
    <col min="5" max="5" width="27.7265625" style="3" bestFit="1" customWidth="1"/>
    <col min="6" max="6" width="20.81640625" style="3" bestFit="1" customWidth="1"/>
    <col min="7" max="16384" width="8.7265625" style="3"/>
  </cols>
  <sheetData>
    <row r="1" spans="1:6" ht="33.75" customHeight="1" x14ac:dyDescent="0.35">
      <c r="A1" s="22" t="s">
        <v>163</v>
      </c>
      <c r="B1" s="22"/>
      <c r="C1" s="22"/>
      <c r="D1" s="22"/>
      <c r="E1" s="22"/>
      <c r="F1" s="22"/>
    </row>
    <row r="2" spans="1:6" ht="19.5" customHeight="1" x14ac:dyDescent="0.35">
      <c r="A2" s="23" t="s">
        <v>103</v>
      </c>
      <c r="B2" s="23"/>
      <c r="C2" s="23"/>
      <c r="D2" s="23"/>
      <c r="E2" s="23"/>
      <c r="F2" s="23"/>
    </row>
    <row r="3" spans="1:6" ht="6" customHeight="1" x14ac:dyDescent="0.35">
      <c r="A3" s="8"/>
      <c r="B3" s="8"/>
      <c r="C3" s="8"/>
      <c r="D3" s="8"/>
      <c r="E3" s="8"/>
      <c r="F3" s="8"/>
    </row>
    <row r="4" spans="1:6" ht="24" customHeight="1" x14ac:dyDescent="0.35">
      <c r="A4" s="24" t="s">
        <v>156</v>
      </c>
      <c r="B4" s="25"/>
      <c r="C4" s="25"/>
      <c r="D4" s="25"/>
      <c r="E4" s="25"/>
      <c r="F4" s="25"/>
    </row>
    <row r="5" spans="1:6" ht="22.5" customHeight="1" x14ac:dyDescent="0.35">
      <c r="A5" s="21" t="s">
        <v>104</v>
      </c>
      <c r="B5" s="21"/>
      <c r="C5" s="21"/>
      <c r="D5" s="16"/>
      <c r="E5" s="17" t="s">
        <v>105</v>
      </c>
      <c r="F5" s="18"/>
    </row>
    <row r="6" spans="1:6" ht="22.5" customHeight="1" x14ac:dyDescent="0.35">
      <c r="A6" s="21" t="s">
        <v>106</v>
      </c>
      <c r="B6" s="21"/>
      <c r="C6" s="21"/>
      <c r="D6" s="16"/>
      <c r="E6" s="17" t="s">
        <v>105</v>
      </c>
      <c r="F6" s="18"/>
    </row>
    <row r="7" spans="1:6" ht="22.5" customHeight="1" x14ac:dyDescent="0.35">
      <c r="A7" s="21" t="s">
        <v>107</v>
      </c>
      <c r="B7" s="21"/>
      <c r="C7" s="21"/>
      <c r="D7" s="16"/>
      <c r="E7" s="17" t="s">
        <v>105</v>
      </c>
      <c r="F7" s="18"/>
    </row>
    <row r="8" spans="1:6" ht="22.5" customHeight="1" x14ac:dyDescent="0.35">
      <c r="A8" s="21" t="s">
        <v>108</v>
      </c>
      <c r="B8" s="21"/>
      <c r="C8" s="21"/>
      <c r="D8" s="16"/>
      <c r="E8" s="17" t="s">
        <v>105</v>
      </c>
      <c r="F8" s="18"/>
    </row>
    <row r="9" spans="1:6" ht="22.5" customHeight="1" x14ac:dyDescent="0.35">
      <c r="A9" s="21" t="s">
        <v>109</v>
      </c>
      <c r="B9" s="21"/>
      <c r="C9" s="21"/>
      <c r="D9" s="16"/>
      <c r="E9" s="17" t="s">
        <v>105</v>
      </c>
      <c r="F9" s="18"/>
    </row>
    <row r="10" spans="1:6" ht="22.5" customHeight="1" x14ac:dyDescent="0.35">
      <c r="A10" s="21" t="s">
        <v>110</v>
      </c>
      <c r="B10" s="21"/>
      <c r="C10" s="21"/>
      <c r="D10" s="9"/>
      <c r="E10" s="17" t="s">
        <v>105</v>
      </c>
      <c r="F10" s="18"/>
    </row>
    <row r="11" spans="1:6" ht="22.5" customHeight="1" x14ac:dyDescent="0.35">
      <c r="A11" s="21" t="s">
        <v>111</v>
      </c>
      <c r="B11" s="21"/>
      <c r="C11" s="21"/>
      <c r="D11" s="9"/>
      <c r="E11" s="17" t="s">
        <v>112</v>
      </c>
      <c r="F11" s="18"/>
    </row>
    <row r="12" spans="1:6" ht="22.5" customHeight="1" x14ac:dyDescent="0.35">
      <c r="A12" s="21" t="s">
        <v>113</v>
      </c>
      <c r="B12" s="21"/>
      <c r="C12" s="21"/>
      <c r="D12" s="9"/>
      <c r="E12" s="17" t="s">
        <v>114</v>
      </c>
      <c r="F12" s="18"/>
    </row>
    <row r="13" spans="1:6" ht="6" customHeight="1" x14ac:dyDescent="0.35">
      <c r="A13" s="8"/>
      <c r="B13" s="8"/>
      <c r="C13" s="8"/>
      <c r="D13" s="8"/>
      <c r="E13" s="8"/>
      <c r="F13" s="8"/>
    </row>
    <row r="14" spans="1:6" ht="24" customHeight="1" x14ac:dyDescent="0.35">
      <c r="A14" s="19" t="s">
        <v>160</v>
      </c>
      <c r="B14" s="20"/>
      <c r="C14" s="20"/>
      <c r="D14" s="20"/>
      <c r="E14" s="20"/>
      <c r="F14" s="20"/>
    </row>
    <row r="15" spans="1:6" ht="30" customHeight="1" x14ac:dyDescent="0.35">
      <c r="A15" s="1" t="s">
        <v>158</v>
      </c>
      <c r="B15" s="1" t="s">
        <v>1</v>
      </c>
      <c r="C15" s="1" t="s">
        <v>2</v>
      </c>
      <c r="D15" s="1" t="s">
        <v>159</v>
      </c>
      <c r="E15" s="1" t="s">
        <v>157</v>
      </c>
      <c r="F15" s="1" t="s">
        <v>9</v>
      </c>
    </row>
    <row r="16" spans="1:6" ht="45.75" customHeight="1" x14ac:dyDescent="0.35">
      <c r="A16" s="10">
        <v>1</v>
      </c>
      <c r="B16" s="11" t="s">
        <v>115</v>
      </c>
      <c r="C16" s="12" t="s">
        <v>11</v>
      </c>
      <c r="D16" s="13" t="s">
        <v>116</v>
      </c>
      <c r="E16" s="11" t="str">
        <f>"⊘ N/A — Public Co. is excluded from Small Company definition [Sec 2(85)]"</f>
        <v>⊘ N/A — Public Co. is excluded from Small Company definition [Sec 2(85)]</v>
      </c>
      <c r="F16" s="11" t="s">
        <v>162</v>
      </c>
    </row>
    <row r="17" spans="1:6" ht="45.75" customHeight="1" x14ac:dyDescent="0.35">
      <c r="A17" s="10">
        <v>2</v>
      </c>
      <c r="B17" s="14" t="s">
        <v>117</v>
      </c>
      <c r="C17" s="12" t="s">
        <v>118</v>
      </c>
      <c r="D17" s="15" t="s">
        <v>119</v>
      </c>
      <c r="E17" s="11" t="str">
        <f>IF(OR($D$5&gt;=10,$D$6&gt;=50),"✔ YES — MGT-7 + MGT-8 Required  (PCS Certification mandatory)","✔ YES — MGT-7 Applicable  (PCS Cert not required at current size)")</f>
        <v>✔ YES — MGT-7 Applicable  (PCS Cert not required at current size)</v>
      </c>
      <c r="F17" s="11"/>
    </row>
    <row r="18" spans="1:6" ht="45.75" customHeight="1" x14ac:dyDescent="0.35">
      <c r="A18" s="10">
        <v>3</v>
      </c>
      <c r="B18" s="11" t="s">
        <v>120</v>
      </c>
      <c r="C18" s="12" t="s">
        <v>121</v>
      </c>
      <c r="D18" s="13" t="s">
        <v>122</v>
      </c>
      <c r="E18" s="11" t="str">
        <f>IF($D$5&gt;=25,"✔ YES — APPLICABLE  (PUC ≥ ₹25 Cr)","✘ NO — Not Required  (PUC &lt; ₹25 Cr)")</f>
        <v>✘ NO — Not Required  (PUC &lt; ₹25 Cr)</v>
      </c>
      <c r="F18" s="11"/>
    </row>
    <row r="19" spans="1:6" ht="45.75" customHeight="1" x14ac:dyDescent="0.35">
      <c r="A19" s="10">
        <v>4</v>
      </c>
      <c r="B19" s="14" t="s">
        <v>123</v>
      </c>
      <c r="C19" s="12">
        <v>135</v>
      </c>
      <c r="D19" s="15" t="s">
        <v>124</v>
      </c>
      <c r="E19" s="11" t="str">
        <f>IF(OR($D$6&gt;=1000,$D$7&gt;=500,$D$8&gt;=5),"✔ YES — CSR Obligation TRIGGERED","✘ NO — Below all three thresholds")</f>
        <v>✘ NO — Below all three thresholds</v>
      </c>
      <c r="F19" s="11"/>
    </row>
    <row r="20" spans="1:6" ht="45.75" customHeight="1" x14ac:dyDescent="0.35">
      <c r="A20" s="10">
        <v>5</v>
      </c>
      <c r="B20" s="11" t="s">
        <v>38</v>
      </c>
      <c r="C20" s="12" t="s">
        <v>125</v>
      </c>
      <c r="D20" s="13" t="s">
        <v>126</v>
      </c>
      <c r="E20" s="11" t="str">
        <f>IF(OR($D$5&gt;=5,$D$6&gt;=100),"✔ YES — XBRL Filing MANDATORY","✘ NO — Below threshold")</f>
        <v>✘ NO — Below threshold</v>
      </c>
      <c r="F20" s="11"/>
    </row>
    <row r="21" spans="1:6" ht="45.75" customHeight="1" x14ac:dyDescent="0.35">
      <c r="A21" s="10">
        <v>6</v>
      </c>
      <c r="B21" s="14" t="s">
        <v>127</v>
      </c>
      <c r="C21" s="12" t="s">
        <v>128</v>
      </c>
      <c r="D21" s="15" t="s">
        <v>129</v>
      </c>
      <c r="E21" s="11" t="str">
        <f>IF(OR($D$5&gt;=50,$D$6&gt;=200,$D$9&gt;=100,$D$10&gt;=25),"✔ YES — Internal Auditor MANDATORY","✘ NO — Below all thresholds")</f>
        <v>✘ NO — Below all thresholds</v>
      </c>
      <c r="F21" s="11"/>
    </row>
    <row r="22" spans="1:6" ht="45.75" customHeight="1" x14ac:dyDescent="0.35">
      <c r="A22" s="10">
        <v>7</v>
      </c>
      <c r="B22" s="11" t="s">
        <v>130</v>
      </c>
      <c r="C22" s="12" t="s">
        <v>50</v>
      </c>
      <c r="D22" s="13" t="s">
        <v>131</v>
      </c>
      <c r="E22" s="11" t="str">
        <f>IF(OR($D$5&gt;=10,$D$9&gt;=50,$D$10&gt;=50),"✔ YES — Auditor Rotation APPLICABLE","✘ NO — Below all thresholds")</f>
        <v>✘ NO — Below all thresholds</v>
      </c>
      <c r="F22" s="11"/>
    </row>
    <row r="23" spans="1:6" ht="45.75" customHeight="1" x14ac:dyDescent="0.35">
      <c r="A23" s="10">
        <v>8</v>
      </c>
      <c r="B23" s="14" t="s">
        <v>132</v>
      </c>
      <c r="C23" s="12" t="s">
        <v>133</v>
      </c>
      <c r="D23" s="15" t="s">
        <v>134</v>
      </c>
      <c r="E23" s="11" t="str">
        <f>IF(OR($D$5&gt;=100,$D$6&gt;=300),"✔ YES — Women Director MANDATORY on Board","✘ NO — Below threshold")</f>
        <v>✘ NO — Below threshold</v>
      </c>
      <c r="F23" s="11"/>
    </row>
    <row r="24" spans="1:6" ht="45.75" customHeight="1" x14ac:dyDescent="0.35">
      <c r="A24" s="10">
        <v>9</v>
      </c>
      <c r="B24" s="11" t="s">
        <v>135</v>
      </c>
      <c r="C24" s="12" t="s">
        <v>136</v>
      </c>
      <c r="D24" s="13" t="s">
        <v>137</v>
      </c>
      <c r="E24" s="11" t="str">
        <f>IF(OR($D$5&gt;=10,$D$6&gt;=100,$D$9&gt;=50,$D$10&gt;=50),"✔ YES — Independent Director(s) MANDATORY","✘ NO — Below all thresholds")</f>
        <v>✘ NO — Below all thresholds</v>
      </c>
      <c r="F24" s="11"/>
    </row>
    <row r="25" spans="1:6" ht="45.75" customHeight="1" x14ac:dyDescent="0.35">
      <c r="A25" s="10">
        <v>10</v>
      </c>
      <c r="B25" s="14" t="s">
        <v>138</v>
      </c>
      <c r="C25" s="12" t="s">
        <v>139</v>
      </c>
      <c r="D25" s="15" t="s">
        <v>140</v>
      </c>
      <c r="E25" s="11" t="str">
        <f>IF(OR($D$9&gt;50,$D$10&gt;0),"✔ YES — Vigil Mechanism MANDATORY","✘ NO — Conditions not met")</f>
        <v>✘ NO — Conditions not met</v>
      </c>
      <c r="F25" s="11"/>
    </row>
    <row r="26" spans="1:6" ht="45.75" customHeight="1" x14ac:dyDescent="0.35">
      <c r="A26" s="10">
        <v>11</v>
      </c>
      <c r="B26" s="11" t="s">
        <v>70</v>
      </c>
      <c r="C26" s="12" t="s">
        <v>141</v>
      </c>
      <c r="D26" s="13" t="s">
        <v>137</v>
      </c>
      <c r="E26" s="11" t="str">
        <f>IF(OR($D$5&gt;=10,$D$6&gt;=100,$D$9&gt;=50,$D$10&gt;=50),"✔ YES — Audit Committee MANDATORY","✘ NO — Below all thresholds")</f>
        <v>✘ NO — Below all thresholds</v>
      </c>
      <c r="F26" s="11"/>
    </row>
    <row r="27" spans="1:6" ht="45.75" customHeight="1" x14ac:dyDescent="0.35">
      <c r="A27" s="10">
        <v>12</v>
      </c>
      <c r="B27" s="14" t="s">
        <v>142</v>
      </c>
      <c r="C27" s="12" t="s">
        <v>73</v>
      </c>
      <c r="D27" s="15" t="s">
        <v>137</v>
      </c>
      <c r="E27" s="11" t="str">
        <f>IF(OR($D$5&gt;=10,$D$6&gt;=100,$D$9&gt;=50,$D$10&gt;=50),"✔ YES — NRC MANDATORY","✘ NO — Below all thresholds")</f>
        <v>✘ NO — Below all thresholds</v>
      </c>
      <c r="F27" s="11"/>
    </row>
    <row r="28" spans="1:6" ht="45.75" customHeight="1" x14ac:dyDescent="0.35">
      <c r="A28" s="10">
        <v>13</v>
      </c>
      <c r="B28" s="11" t="s">
        <v>143</v>
      </c>
      <c r="C28" s="12" t="s">
        <v>75</v>
      </c>
      <c r="D28" s="13" t="s">
        <v>144</v>
      </c>
      <c r="E28" s="11" t="str">
        <f>IF($D$11&gt;1000,"✔ YES — SRC MANDATORY  (&gt;1,000 security holders)","✘ NO — ≤1,000 Security Holders")</f>
        <v>✘ NO — ≤1,000 Security Holders</v>
      </c>
      <c r="F28" s="11"/>
    </row>
    <row r="29" spans="1:6" ht="45.75" customHeight="1" x14ac:dyDescent="0.35">
      <c r="A29" s="10">
        <v>14</v>
      </c>
      <c r="B29" s="14" t="s">
        <v>145</v>
      </c>
      <c r="C29" s="12" t="s">
        <v>146</v>
      </c>
      <c r="D29" s="15" t="s">
        <v>147</v>
      </c>
      <c r="E29" s="11" t="str">
        <f>IF($D$5&gt;=10,"✔ YES — MD/Manager + CS + CFO MANDATORY","✘ NO — Not required  (PUC &lt; ₹10 Cr)")</f>
        <v>✘ NO — Not required  (PUC &lt; ₹10 Cr)</v>
      </c>
      <c r="F29" s="11"/>
    </row>
    <row r="30" spans="1:6" ht="45.75" customHeight="1" x14ac:dyDescent="0.35">
      <c r="A30" s="10">
        <v>15</v>
      </c>
      <c r="B30" s="11" t="s">
        <v>86</v>
      </c>
      <c r="C30" s="12" t="s">
        <v>148</v>
      </c>
      <c r="D30" s="13" t="s">
        <v>149</v>
      </c>
      <c r="E30" s="11" t="str">
        <f>IF(OR($D$5&gt;=50,$D$6&gt;=250,$D$9&gt;=100),"✔ YES — Secretarial Audit MANDATORY","✘ NO — Below all thresholds")</f>
        <v>✘ NO — Below all thresholds</v>
      </c>
      <c r="F30" s="11"/>
    </row>
    <row r="31" spans="1:6" ht="45.75" customHeight="1" x14ac:dyDescent="0.35">
      <c r="A31" s="10">
        <v>16</v>
      </c>
      <c r="B31" s="14" t="s">
        <v>150</v>
      </c>
      <c r="C31" s="12" t="s">
        <v>151</v>
      </c>
      <c r="D31" s="15" t="s">
        <v>152</v>
      </c>
      <c r="E31" s="11" t="str">
        <f>IF(UPPER($D$12)="YES",IF($D$6&gt;=100,"✔ YES — Cost Audit APPLICABLE","✘ NO — TO &lt; ₹100 Cr"),"⊘ N/A — Not in regulated manufacturing")</f>
        <v>⊘ N/A — Not in regulated manufacturing</v>
      </c>
      <c r="F31" s="11"/>
    </row>
    <row r="32" spans="1:6" ht="45.75" customHeight="1" x14ac:dyDescent="0.35">
      <c r="A32" s="10">
        <v>17</v>
      </c>
      <c r="B32" s="11" t="s">
        <v>153</v>
      </c>
      <c r="C32" s="12" t="s">
        <v>154</v>
      </c>
      <c r="D32" s="13" t="s">
        <v>155</v>
      </c>
      <c r="E32" s="11" t="str">
        <f>IF(AND($D$7&gt;=100,$D$6&gt;=500),"✔ ELIGIBLE — May accept deposits  (Special Resolution + compliance with CG Rules)","✘ NOT ELIGIBLE — NW or TO below threshold")</f>
        <v>✘ NOT ELIGIBLE — NW or TO below threshold</v>
      </c>
      <c r="F32" s="11"/>
    </row>
    <row r="34" ht="21.75" customHeight="1" x14ac:dyDescent="0.35"/>
  </sheetData>
  <autoFilter ref="A15:F15" xr:uid="{00000000-0001-0000-0100-000000000000}"/>
  <mergeCells count="20">
    <mergeCell ref="A5:C5"/>
    <mergeCell ref="A6:C6"/>
    <mergeCell ref="A1:F1"/>
    <mergeCell ref="A2:F2"/>
    <mergeCell ref="A4:F4"/>
    <mergeCell ref="E5:F5"/>
    <mergeCell ref="E6:F6"/>
    <mergeCell ref="E12:F12"/>
    <mergeCell ref="A14:F14"/>
    <mergeCell ref="E7:F7"/>
    <mergeCell ref="E8:F8"/>
    <mergeCell ref="E9:F9"/>
    <mergeCell ref="E10:F10"/>
    <mergeCell ref="E11:F11"/>
    <mergeCell ref="A12:C12"/>
    <mergeCell ref="A7:C7"/>
    <mergeCell ref="A8:C8"/>
    <mergeCell ref="A9:C9"/>
    <mergeCell ref="A10:C10"/>
    <mergeCell ref="A11:C11"/>
  </mergeCells>
  <conditionalFormatting sqref="E16:F32">
    <cfRule type="expression" dxfId="2" priority="1">
      <formula>NOT(ISERROR(SEARCH("✔",E16)))</formula>
    </cfRule>
    <cfRule type="expression" dxfId="1" priority="2">
      <formula>NOT(ISERROR(SEARCH("✘",E16)))</formula>
    </cfRule>
    <cfRule type="expression" dxfId="0" priority="3">
      <formula>NOT(ISERROR(SEARCH("⊘",E16)))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Threshold Reference</vt:lpstr>
      <vt:lpstr>Co.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Krati Gupta /Maxwell</cp:lastModifiedBy>
  <cp:revision>0</cp:revision>
  <dcterms:created xsi:type="dcterms:W3CDTF">2026-03-25T04:50:42Z</dcterms:created>
  <dcterms:modified xsi:type="dcterms:W3CDTF">2026-06-06T04:00:47Z</dcterms:modified>
  <dc:language>en-US</dc:language>
</cp:coreProperties>
</file>